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1500" yWindow="2880" windowWidth="23360" windowHeight="16140" tabRatio="500" activeTab="3"/>
  </bookViews>
  <sheets>
    <sheet name="2019-02-05" sheetId="1" r:id="rId1"/>
    <sheet name="2018-02-11" sheetId="2" r:id="rId2"/>
    <sheet name="2019-12-01" sheetId="4" r:id="rId3"/>
    <sheet name="Compiled" sheetId="3" r:id="rId4"/>
    <sheet name="unpaired t tests" sheetId="5" r:id="rId5"/>
  </sheets>
  <externalReferences>
    <externalReference r:id="rId6"/>
  </externalReferences>
  <definedNames>
    <definedName name="_2018_02_05_384_well_Caspase_8_glo_Assay_HCT116_MPZ_GFP_IP" localSheetId="0">'2019-02-05'!$A$1:$Z$14</definedName>
    <definedName name="_2018_02_11_E_G_384_well_Caspase_8_glo_Assay_HCT116_MPZ_GFP_IP" localSheetId="1">'2018-02-11'!$A$2:$AJ$22</definedName>
    <definedName name="_2018_02_11_quant_Coomassie_GFP_IP_Inputs_for_HCT116_MPZ" localSheetId="1">'2018-02-11'!$A$26:$D$31</definedName>
    <definedName name="_2019_12_01_384_well_Caspase_8_glo_Assay_HCT116_GFP_vs_MPZ_IP" localSheetId="2">'2019-12-01'!$A$1:$AF$33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3" l="1"/>
  <c r="G7" i="3"/>
  <c r="G6" i="3"/>
  <c r="F7" i="3"/>
  <c r="F6" i="3"/>
  <c r="F5" i="3"/>
  <c r="AM6" i="2"/>
  <c r="G13" i="4"/>
  <c r="F13" i="4"/>
  <c r="G10" i="4"/>
  <c r="G11" i="4"/>
  <c r="G12" i="4"/>
  <c r="F11" i="4"/>
  <c r="F12" i="4"/>
  <c r="F10" i="4"/>
  <c r="D10" i="4"/>
  <c r="D11" i="4"/>
  <c r="D12" i="4"/>
  <c r="C12" i="4"/>
  <c r="C11" i="4"/>
  <c r="C10" i="4"/>
  <c r="D13" i="4"/>
  <c r="C13" i="4"/>
  <c r="C7" i="4"/>
  <c r="C19" i="1"/>
  <c r="C18" i="1"/>
  <c r="C17" i="1"/>
  <c r="Z3" i="2"/>
  <c r="AI6" i="2"/>
  <c r="AO13" i="2"/>
  <c r="AH6" i="2"/>
  <c r="AN13" i="2"/>
  <c r="AI4" i="2"/>
  <c r="AO12" i="2"/>
  <c r="AH4" i="2"/>
  <c r="AN12" i="2"/>
  <c r="AI5" i="2"/>
  <c r="AO11" i="2"/>
  <c r="AH5" i="2"/>
  <c r="AN11" i="2"/>
  <c r="AN6" i="2"/>
  <c r="AO6" i="2"/>
  <c r="AQ6" i="2"/>
  <c r="AP6" i="2"/>
  <c r="AL6" i="2"/>
  <c r="AC6" i="2"/>
  <c r="AB6" i="2"/>
  <c r="AA6" i="2"/>
  <c r="V6" i="2"/>
  <c r="AM5" i="2"/>
  <c r="AN5" i="2"/>
  <c r="AO5" i="2"/>
  <c r="AQ5" i="2"/>
  <c r="AP5" i="2"/>
  <c r="AL5" i="2"/>
  <c r="AC5" i="2"/>
  <c r="AB5" i="2"/>
  <c r="AA5" i="2"/>
  <c r="V5" i="2"/>
  <c r="AM4" i="2"/>
  <c r="AN4" i="2"/>
  <c r="AO4" i="2"/>
  <c r="AQ4" i="2"/>
  <c r="AP4" i="2"/>
  <c r="AL4" i="2"/>
  <c r="AC4" i="2"/>
  <c r="AB4" i="2"/>
  <c r="AA4" i="2"/>
  <c r="V4" i="2"/>
  <c r="R11" i="1"/>
  <c r="N11" i="1"/>
  <c r="L11" i="1"/>
  <c r="J11" i="1"/>
</calcChain>
</file>

<file path=xl/sharedStrings.xml><?xml version="1.0" encoding="utf-8"?>
<sst xmlns="http://schemas.openxmlformats.org/spreadsheetml/2006/main" count="238" uniqueCount="97">
  <si>
    <t>legend</t>
  </si>
  <si>
    <t>empty</t>
  </si>
  <si>
    <t>cytoGFP</t>
  </si>
  <si>
    <t>MPZ GFP</t>
  </si>
  <si>
    <t>GFP IP</t>
  </si>
  <si>
    <t xml:space="preserve">##BLOCKS= 1          </t>
  </si>
  <si>
    <t>Plate:</t>
  </si>
  <si>
    <t>Plate01</t>
  </si>
  <si>
    <t>PlateFormat</t>
  </si>
  <si>
    <t>Endpoint</t>
  </si>
  <si>
    <t>Luminescence</t>
  </si>
  <si>
    <t>Raw</t>
  </si>
  <si>
    <t>Automatic</t>
  </si>
  <si>
    <t>Temperature(°C)</t>
  </si>
  <si>
    <t>buffer</t>
  </si>
  <si>
    <t>blank</t>
  </si>
  <si>
    <t>1x</t>
  </si>
  <si>
    <t>average</t>
  </si>
  <si>
    <t>buffer background subtracted</t>
  </si>
  <si>
    <t>fold change relative to empty by row</t>
  </si>
  <si>
    <t>traffo</t>
  </si>
  <si>
    <t>sample</t>
  </si>
  <si>
    <t>dilution</t>
  </si>
  <si>
    <t>Row B</t>
  </si>
  <si>
    <t>Row C</t>
  </si>
  <si>
    <t>Row D</t>
  </si>
  <si>
    <t>average fold change</t>
  </si>
  <si>
    <t>st dev</t>
  </si>
  <si>
    <t>MPZ-GFP</t>
  </si>
  <si>
    <t>background substracted</t>
  </si>
  <si>
    <t>Fold change relative to empty average</t>
  </si>
  <si>
    <t>construct</t>
  </si>
  <si>
    <t>rep1</t>
  </si>
  <si>
    <t>rep2</t>
  </si>
  <si>
    <t>rep3</t>
  </si>
  <si>
    <t>average baackground</t>
  </si>
  <si>
    <t>correction factor (from quant)</t>
  </si>
  <si>
    <t>normalized rep1</t>
  </si>
  <si>
    <t>normalized rep2</t>
  </si>
  <si>
    <t>normalized rep3</t>
  </si>
  <si>
    <t>st dev fold change</t>
  </si>
  <si>
    <t>Temperature(¡C)</t>
  </si>
  <si>
    <t>GFP beads</t>
  </si>
  <si>
    <t>MPZ</t>
  </si>
  <si>
    <t>absolute RLUs</t>
  </si>
  <si>
    <t>GFP</t>
  </si>
  <si>
    <t>~End</t>
  </si>
  <si>
    <t xml:space="preserve">##BLOCKS= 3          </t>
  </si>
  <si>
    <t>IP beads</t>
  </si>
  <si>
    <t>None</t>
  </si>
  <si>
    <t>Technical Reps</t>
  </si>
  <si>
    <t>AVERAGE</t>
  </si>
  <si>
    <t>corrected for dilution</t>
  </si>
  <si>
    <t>avg fold change</t>
  </si>
  <si>
    <t>Rep 2019-02-05</t>
  </si>
  <si>
    <t>Rep 2019-12-01</t>
  </si>
  <si>
    <t>Rep 2019-02-11</t>
  </si>
  <si>
    <t>-</t>
  </si>
  <si>
    <t>average of averages</t>
  </si>
  <si>
    <t>SEM</t>
  </si>
  <si>
    <t>Table Analyzed</t>
  </si>
  <si>
    <t>Data 1</t>
  </si>
  <si>
    <t>Column C</t>
  </si>
  <si>
    <t>vs.</t>
  </si>
  <si>
    <t>Column B</t>
  </si>
  <si>
    <t>Unpaired t test</t>
  </si>
  <si>
    <t>P value</t>
  </si>
  <si>
    <t>P value summary</t>
  </si>
  <si>
    <t>*</t>
  </si>
  <si>
    <t>Significantly different? (P &lt; 0.05)</t>
  </si>
  <si>
    <t>Yes</t>
  </si>
  <si>
    <t>One- or two-tailed P value?</t>
  </si>
  <si>
    <t>Two-tailed</t>
  </si>
  <si>
    <t>t, df</t>
  </si>
  <si>
    <t>t=3.556 df=4</t>
  </si>
  <si>
    <t>How big is the difference?</t>
  </si>
  <si>
    <t>Mean ± SEM of column B</t>
  </si>
  <si>
    <t>0.9510 ± 0.1645, n=3</t>
  </si>
  <si>
    <t>Mean ± SEM of column C</t>
  </si>
  <si>
    <t>2.621 ± 0.4397, n=3</t>
  </si>
  <si>
    <t>Difference between means</t>
  </si>
  <si>
    <t>1.670 ± 0.4695</t>
  </si>
  <si>
    <t>95% confidence interval</t>
  </si>
  <si>
    <t>0.3661 to 2.973</t>
  </si>
  <si>
    <t>R squared</t>
  </si>
  <si>
    <t>F test to compare variances</t>
  </si>
  <si>
    <t>F,DFn, Dfd</t>
  </si>
  <si>
    <t>7.143, 2, 2</t>
  </si>
  <si>
    <t>ns</t>
  </si>
  <si>
    <t>No</t>
  </si>
  <si>
    <t>Column A</t>
  </si>
  <si>
    <t>empty vector</t>
  </si>
  <si>
    <t>t=0.2306 df=3</t>
  </si>
  <si>
    <t>Mean ± SEM of column A</t>
  </si>
  <si>
    <t>1.000 ± 0.0, n=2</t>
  </si>
  <si>
    <t>-0.04897 ± 0.2124</t>
  </si>
  <si>
    <t>-0.7249 to 0.6270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</si>
</sst>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Arial"/>
      <family val="2"/>
    </font>
    <font>
      <sz val="12"/>
      <color rgb="FF9C0006"/>
      <name val="Arial"/>
      <family val="2"/>
    </font>
    <font>
      <sz val="12"/>
      <color rgb="FF000000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color indexed="206"/>
      <name val="Arial"/>
      <family val="2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8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Fill="1"/>
    <xf numFmtId="0" fontId="1" fillId="0" borderId="0" xfId="1" applyFill="1"/>
    <xf numFmtId="14" fontId="0" fillId="0" borderId="0" xfId="0" applyNumberFormat="1" applyAlignment="1">
      <alignment wrapText="1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</cellXfs>
  <cellStyles count="28">
    <cellStyle name="Bad" xfId="1" builtinId="27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accent6">
                    <a:lumMod val="50000"/>
                  </a:schemeClr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'2018-02-11'!$AQ$11:$AQ$13</c:f>
                <c:numCache>
                  <c:formatCode>General</c:formatCode>
                  <c:ptCount val="3"/>
                  <c:pt idx="0">
                    <c:v>0.216496568296018</c:v>
                  </c:pt>
                  <c:pt idx="1">
                    <c:v>0.07218291414328</c:v>
                  </c:pt>
                  <c:pt idx="2">
                    <c:v>0.695968854680258</c:v>
                  </c:pt>
                </c:numCache>
              </c:numRef>
            </c:plus>
            <c:minus>
              <c:numRef>
                <c:f>'2018-02-11'!$AQ$11:$AQ$13</c:f>
                <c:numCache>
                  <c:formatCode>General</c:formatCode>
                  <c:ptCount val="3"/>
                  <c:pt idx="0">
                    <c:v>0.216496568296018</c:v>
                  </c:pt>
                  <c:pt idx="1">
                    <c:v>0.07218291414328</c:v>
                  </c:pt>
                  <c:pt idx="2">
                    <c:v>0.695968854680258</c:v>
                  </c:pt>
                </c:numCache>
              </c:numRef>
            </c:minus>
          </c:errBars>
          <c:cat>
            <c:strRef>
              <c:f>'2018-02-11'!$AR$11:$AR$13</c:f>
              <c:strCache>
                <c:ptCount val="3"/>
                <c:pt idx="0">
                  <c:v>empty</c:v>
                </c:pt>
                <c:pt idx="1">
                  <c:v>GFP</c:v>
                </c:pt>
                <c:pt idx="2">
                  <c:v>MPZ</c:v>
                </c:pt>
              </c:strCache>
            </c:strRef>
          </c:cat>
          <c:val>
            <c:numRef>
              <c:f>'2018-02-11'!$AP$11:$AP$13</c:f>
              <c:numCache>
                <c:formatCode>General</c:formatCode>
                <c:ptCount val="3"/>
                <c:pt idx="0">
                  <c:v>1.0</c:v>
                </c:pt>
                <c:pt idx="1">
                  <c:v>1.208344001807365</c:v>
                </c:pt>
                <c:pt idx="2">
                  <c:v>3.50003765343776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038908920"/>
        <c:axId val="-2109694680"/>
      </c:barChart>
      <c:catAx>
        <c:axId val="-2038908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GFP</a:t>
                </a:r>
                <a:r>
                  <a:rPr lang="en-US" baseline="0"/>
                  <a:t> pulldown sample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285905966956443"/>
              <c:y val="0.905666923213546"/>
            </c:manualLayout>
          </c:layout>
          <c:overlay val="0"/>
        </c:title>
        <c:majorTickMark val="out"/>
        <c:minorTickMark val="none"/>
        <c:tickLblPos val="nextTo"/>
        <c:crossAx val="-2109694680"/>
        <c:crosses val="autoZero"/>
        <c:auto val="1"/>
        <c:lblAlgn val="ctr"/>
        <c:lblOffset val="100"/>
        <c:noMultiLvlLbl val="0"/>
      </c:catAx>
      <c:valAx>
        <c:axId val="-2109694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 in caspase 8 activity</a:t>
                </a:r>
              </a:p>
            </c:rich>
          </c:tx>
          <c:layout>
            <c:manualLayout>
              <c:xMode val="edge"/>
              <c:yMode val="edge"/>
              <c:x val="0.0553880114696645"/>
              <c:y val="0.12877656740275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38908920"/>
        <c:crosses val="autoZero"/>
        <c:crossBetween val="between"/>
        <c:majorUnit val="1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accent6">
                    <a:lumMod val="50000"/>
                  </a:schemeClr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'2018-02-11'!$AO$11:$AO$13</c:f>
                <c:numCache>
                  <c:formatCode>General</c:formatCode>
                  <c:ptCount val="3"/>
                  <c:pt idx="0">
                    <c:v>4.791429884004705</c:v>
                  </c:pt>
                  <c:pt idx="1">
                    <c:v>1.597528194847694</c:v>
                  </c:pt>
                  <c:pt idx="2">
                    <c:v>15.40295070216524</c:v>
                  </c:pt>
                </c:numCache>
              </c:numRef>
            </c:plus>
            <c:minus>
              <c:numRef>
                <c:f>'2018-02-11'!$AO$11:$AO$13</c:f>
                <c:numCache>
                  <c:formatCode>General</c:formatCode>
                  <c:ptCount val="3"/>
                  <c:pt idx="0">
                    <c:v>4.791429884004705</c:v>
                  </c:pt>
                  <c:pt idx="1">
                    <c:v>1.597528194847694</c:v>
                  </c:pt>
                  <c:pt idx="2">
                    <c:v>15.40295070216524</c:v>
                  </c:pt>
                </c:numCache>
              </c:numRef>
            </c:minus>
          </c:errBars>
          <c:cat>
            <c:strRef>
              <c:f>'2018-02-11'!$AR$11:$AR$13</c:f>
              <c:strCache>
                <c:ptCount val="3"/>
                <c:pt idx="0">
                  <c:v>empty</c:v>
                </c:pt>
                <c:pt idx="1">
                  <c:v>GFP</c:v>
                </c:pt>
                <c:pt idx="2">
                  <c:v>MPZ</c:v>
                </c:pt>
              </c:strCache>
            </c:strRef>
          </c:cat>
          <c:val>
            <c:numRef>
              <c:f>'2018-02-11'!$AN$11:$AN$13</c:f>
              <c:numCache>
                <c:formatCode>General</c:formatCode>
                <c:ptCount val="3"/>
                <c:pt idx="0">
                  <c:v>22.13166666666666</c:v>
                </c:pt>
                <c:pt idx="1">
                  <c:v>26.74266666666667</c:v>
                </c:pt>
                <c:pt idx="2">
                  <c:v>77.46166666666665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10364536"/>
        <c:axId val="-2109692824"/>
      </c:barChart>
      <c:catAx>
        <c:axId val="-211036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GFP</a:t>
                </a:r>
                <a:r>
                  <a:rPr lang="en-US" baseline="0"/>
                  <a:t> pulldown sample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285905815827076"/>
              <c:y val="0.810185185185185"/>
            </c:manualLayout>
          </c:layout>
          <c:overlay val="0"/>
        </c:title>
        <c:majorTickMark val="out"/>
        <c:minorTickMark val="none"/>
        <c:tickLblPos val="nextTo"/>
        <c:crossAx val="-2109692824"/>
        <c:crosses val="autoZero"/>
        <c:auto val="1"/>
        <c:lblAlgn val="ctr"/>
        <c:lblOffset val="100"/>
        <c:noMultiLvlLbl val="0"/>
      </c:catAx>
      <c:valAx>
        <c:axId val="-2109692824"/>
        <c:scaling>
          <c:orientation val="minMax"/>
          <c:max val="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Caspase 8 activity (RLUs)</a:t>
                </a:r>
              </a:p>
            </c:rich>
          </c:tx>
          <c:layout>
            <c:manualLayout>
              <c:xMode val="edge"/>
              <c:yMode val="edge"/>
              <c:x val="0.0939981151004773"/>
              <c:y val="0.0315543890347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10364536"/>
        <c:crosses val="autoZero"/>
        <c:crossBetween val="between"/>
        <c:majorUnit val="25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6350">
                <a:solidFill>
                  <a:schemeClr val="accent6">
                    <a:lumMod val="50000"/>
                  </a:schemeClr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Compiled!$G$5:$G$7</c:f>
                <c:numCache>
                  <c:formatCode>General</c:formatCode>
                  <c:ptCount val="3"/>
                  <c:pt idx="0">
                    <c:v>1.57009245868377E-16</c:v>
                  </c:pt>
                  <c:pt idx="1">
                    <c:v>0.164529952051917</c:v>
                  </c:pt>
                  <c:pt idx="2">
                    <c:v>0.439717494876983</c:v>
                  </c:pt>
                </c:numCache>
              </c:numRef>
            </c:plus>
            <c:minus>
              <c:numRef>
                <c:f>Compiled!$G$5:$G$7</c:f>
                <c:numCache>
                  <c:formatCode>General</c:formatCode>
                  <c:ptCount val="3"/>
                  <c:pt idx="0">
                    <c:v>1.57009245868377E-16</c:v>
                  </c:pt>
                  <c:pt idx="1">
                    <c:v>0.164529952051917</c:v>
                  </c:pt>
                  <c:pt idx="2">
                    <c:v>0.439717494876983</c:v>
                  </c:pt>
                </c:numCache>
              </c:numRef>
            </c:minus>
          </c:errBars>
          <c:cat>
            <c:strRef>
              <c:f>'2018-02-11'!$AR$11:$AR$13</c:f>
              <c:strCache>
                <c:ptCount val="3"/>
                <c:pt idx="0">
                  <c:v>empty</c:v>
                </c:pt>
                <c:pt idx="1">
                  <c:v>GFP</c:v>
                </c:pt>
                <c:pt idx="2">
                  <c:v>MPZ</c:v>
                </c:pt>
              </c:strCache>
            </c:strRef>
          </c:cat>
          <c:val>
            <c:numRef>
              <c:f>Compiled!$F$5:$F$7</c:f>
              <c:numCache>
                <c:formatCode>General</c:formatCode>
                <c:ptCount val="3"/>
                <c:pt idx="0">
                  <c:v>1.0</c:v>
                </c:pt>
                <c:pt idx="1">
                  <c:v>0.951028811269122</c:v>
                </c:pt>
                <c:pt idx="2">
                  <c:v>2.620643521343821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065886072"/>
        <c:axId val="-2106789560"/>
      </c:barChart>
      <c:catAx>
        <c:axId val="-2065886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GFP</a:t>
                </a:r>
                <a:r>
                  <a:rPr lang="en-US" baseline="0"/>
                  <a:t> pulldown sample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285905966956443"/>
              <c:y val="0.905666923213546"/>
            </c:manualLayout>
          </c:layout>
          <c:overlay val="0"/>
        </c:title>
        <c:majorTickMark val="out"/>
        <c:minorTickMark val="none"/>
        <c:tickLblPos val="nextTo"/>
        <c:crossAx val="-2106789560"/>
        <c:crosses val="autoZero"/>
        <c:auto val="1"/>
        <c:lblAlgn val="ctr"/>
        <c:lblOffset val="100"/>
        <c:noMultiLvlLbl val="0"/>
      </c:catAx>
      <c:valAx>
        <c:axId val="-2106789560"/>
        <c:scaling>
          <c:orientation val="minMax"/>
          <c:max val="5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fold change in caspase 8 activity</a:t>
                </a:r>
              </a:p>
            </c:rich>
          </c:tx>
          <c:layout>
            <c:manualLayout>
              <c:xMode val="edge"/>
              <c:yMode val="edge"/>
              <c:x val="0.0553880114696645"/>
              <c:y val="0.12877656740275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65886072"/>
        <c:crosses val="autoZero"/>
        <c:crossBetween val="between"/>
        <c:majorUnit val="1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889000</xdr:colOff>
      <xdr:row>20</xdr:row>
      <xdr:rowOff>0</xdr:rowOff>
    </xdr:from>
    <xdr:to>
      <xdr:col>37</xdr:col>
      <xdr:colOff>203200</xdr:colOff>
      <xdr:row>37</xdr:row>
      <xdr:rowOff>12700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196850</xdr:colOff>
      <xdr:row>24</xdr:row>
      <xdr:rowOff>69850</xdr:rowOff>
    </xdr:from>
    <xdr:to>
      <xdr:col>39</xdr:col>
      <xdr:colOff>889000</xdr:colOff>
      <xdr:row>38</xdr:row>
      <xdr:rowOff>146050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355600</xdr:colOff>
      <xdr:row>9</xdr:row>
      <xdr:rowOff>139700</xdr:rowOff>
    </xdr:from>
    <xdr:to>
      <xdr:col>6</xdr:col>
      <xdr:colOff>342900</xdr:colOff>
      <xdr:row>26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WalterLab/mlam/Tentative%20Figures%20and%20Stuff/GFPTrap%20IP%20for%20HCT116%20ER%20protein%20overexpression/2018-02-11%20GFPTrap%20IP%20for%20HCT116%20MPZ%20GFP/2018-02-11%20Caspase%20glo%208%20assay%20for%20GFP%20IP%20of%20HCT116%20MPZ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8-02-11"/>
      <sheetName val="Coomassie quant"/>
    </sheetNames>
    <sheetDataSet>
      <sheetData sheetId="0">
        <row r="7">
          <cell r="V7">
            <v>5.0000000000000001E-3</v>
          </cell>
          <cell r="AH7">
            <v>289.37630208333331</v>
          </cell>
          <cell r="AI7">
            <v>37.837203423047399</v>
          </cell>
        </row>
        <row r="8">
          <cell r="V8">
            <v>0.01</v>
          </cell>
          <cell r="AH8">
            <v>599.16493055555554</v>
          </cell>
          <cell r="AI8">
            <v>43.275914034679005</v>
          </cell>
        </row>
        <row r="9">
          <cell r="V9">
            <v>0.02</v>
          </cell>
          <cell r="AH9">
            <v>1187.5230034722224</v>
          </cell>
          <cell r="AI9">
            <v>66.93973788454899</v>
          </cell>
        </row>
        <row r="10">
          <cell r="V10">
            <v>5.0000000000000001E-3</v>
          </cell>
          <cell r="AH10">
            <v>344.88866666666667</v>
          </cell>
          <cell r="AI10">
            <v>28.257872254176061</v>
          </cell>
        </row>
        <row r="11">
          <cell r="V11">
            <v>0.01</v>
          </cell>
          <cell r="AH11">
            <v>651.04633333333334</v>
          </cell>
          <cell r="AI11">
            <v>84.834033349436936</v>
          </cell>
          <cell r="AN11">
            <v>22.131666666666664</v>
          </cell>
          <cell r="AO11">
            <v>4.7914298840047058</v>
          </cell>
          <cell r="AP11">
            <v>1.0000000000000002</v>
          </cell>
          <cell r="AQ11">
            <v>0.21649656829601779</v>
          </cell>
          <cell r="AR11" t="str">
            <v>empty</v>
          </cell>
        </row>
        <row r="12">
          <cell r="V12">
            <v>0.02</v>
          </cell>
          <cell r="AH12">
            <v>1219.0973333333334</v>
          </cell>
          <cell r="AI12">
            <v>33.004861798428074</v>
          </cell>
          <cell r="AN12">
            <v>26.742666666666668</v>
          </cell>
          <cell r="AO12">
            <v>1.597528194847694</v>
          </cell>
          <cell r="AP12">
            <v>1.208344001807365</v>
          </cell>
          <cell r="AQ12">
            <v>7.2182914143279986E-2</v>
          </cell>
          <cell r="AR12" t="str">
            <v>GFP</v>
          </cell>
        </row>
        <row r="13">
          <cell r="V13">
            <v>5.0000000000000001E-3</v>
          </cell>
          <cell r="AH13">
            <v>560.39911752908131</v>
          </cell>
          <cell r="AI13">
            <v>73.265288686084574</v>
          </cell>
          <cell r="AN13">
            <v>77.461666666666659</v>
          </cell>
          <cell r="AO13">
            <v>15.402950702165244</v>
          </cell>
          <cell r="AP13">
            <v>3.5000376534377593</v>
          </cell>
          <cell r="AQ13">
            <v>0.69596885468025771</v>
          </cell>
          <cell r="AR13" t="str">
            <v>MPZ</v>
          </cell>
        </row>
        <row r="14">
          <cell r="V14">
            <v>0.01</v>
          </cell>
          <cell r="AH14">
            <v>998.73084636983549</v>
          </cell>
          <cell r="AI14">
            <v>41.58023298105698</v>
          </cell>
        </row>
        <row r="15">
          <cell r="V15">
            <v>0.02</v>
          </cell>
          <cell r="AH15">
            <v>2182.7813878860811</v>
          </cell>
          <cell r="AI15">
            <v>145.8864570246067</v>
          </cell>
        </row>
        <row r="16">
          <cell r="V16">
            <v>5.0000000000000001E-3</v>
          </cell>
          <cell r="AH16">
            <v>295.67777777777775</v>
          </cell>
          <cell r="AI16">
            <v>54.905106622081448</v>
          </cell>
        </row>
        <row r="17">
          <cell r="V17">
            <v>0.01</v>
          </cell>
          <cell r="AH17">
            <v>723.09206349206352</v>
          </cell>
          <cell r="AI17">
            <v>157.73874696081822</v>
          </cell>
        </row>
        <row r="18">
          <cell r="V18">
            <v>0.02</v>
          </cell>
          <cell r="AH18">
            <v>1728.6867724867725</v>
          </cell>
          <cell r="AI18">
            <v>125.15642220228449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opLeftCell="I1" workbookViewId="0">
      <selection activeCell="O17" sqref="O17:O19"/>
    </sheetView>
  </sheetViews>
  <sheetFormatPr baseColWidth="10" defaultRowHeight="15" x14ac:dyDescent="0"/>
  <cols>
    <col min="1" max="1" width="17.140625" bestFit="1" customWidth="1"/>
    <col min="2" max="2" width="13.7109375" bestFit="1" customWidth="1"/>
    <col min="3" max="3" width="9" bestFit="1" customWidth="1"/>
    <col min="4" max="4" width="10.42578125" bestFit="1" customWidth="1"/>
    <col min="5" max="5" width="8" bestFit="1" customWidth="1"/>
    <col min="6" max="6" width="12.140625" bestFit="1" customWidth="1"/>
    <col min="7" max="7" width="9.5703125" customWidth="1"/>
    <col min="8" max="8" width="12.7109375" customWidth="1"/>
    <col min="9" max="10" width="9" bestFit="1" customWidth="1"/>
    <col min="11" max="13" width="8" bestFit="1" customWidth="1"/>
    <col min="14" max="14" width="10" customWidth="1"/>
    <col min="15" max="15" width="9.5703125" customWidth="1"/>
    <col min="16" max="16" width="15.5703125" customWidth="1"/>
    <col min="17" max="17" width="7" bestFit="1" customWidth="1"/>
    <col min="18" max="18" width="6" bestFit="1" customWidth="1"/>
    <col min="19" max="19" width="11" customWidth="1"/>
    <col min="20" max="20" width="6" bestFit="1" customWidth="1"/>
    <col min="21" max="21" width="12.85546875" customWidth="1"/>
    <col min="22" max="22" width="7" bestFit="1" customWidth="1"/>
    <col min="23" max="23" width="10.85546875" customWidth="1"/>
    <col min="24" max="25" width="7" bestFit="1" customWidth="1"/>
    <col min="26" max="26" width="8.7109375" bestFit="1" customWidth="1"/>
  </cols>
  <sheetData>
    <row r="1" spans="1:26">
      <c r="B1" t="s">
        <v>0</v>
      </c>
      <c r="J1" t="s">
        <v>1</v>
      </c>
      <c r="L1" t="s">
        <v>2</v>
      </c>
      <c r="N1" t="s">
        <v>3</v>
      </c>
      <c r="R1" t="s">
        <v>14</v>
      </c>
    </row>
    <row r="2" spans="1:26">
      <c r="J2" t="s">
        <v>4</v>
      </c>
      <c r="L2" t="s">
        <v>4</v>
      </c>
      <c r="N2" t="s">
        <v>4</v>
      </c>
      <c r="R2" t="s">
        <v>14</v>
      </c>
    </row>
    <row r="3" spans="1:26">
      <c r="J3" t="s">
        <v>16</v>
      </c>
      <c r="L3" t="s">
        <v>16</v>
      </c>
      <c r="N3" t="s">
        <v>16</v>
      </c>
      <c r="R3" t="s">
        <v>14</v>
      </c>
    </row>
    <row r="4" spans="1:26">
      <c r="A4" t="s">
        <v>5</v>
      </c>
    </row>
    <row r="5" spans="1:26">
      <c r="A5" t="s">
        <v>6</v>
      </c>
      <c r="B5" t="s">
        <v>7</v>
      </c>
      <c r="C5">
        <v>1.3</v>
      </c>
      <c r="D5" t="s">
        <v>8</v>
      </c>
      <c r="E5" t="s">
        <v>9</v>
      </c>
      <c r="F5" t="s">
        <v>10</v>
      </c>
      <c r="G5" t="s">
        <v>11</v>
      </c>
      <c r="H5" t="b">
        <v>0</v>
      </c>
      <c r="I5">
        <v>1</v>
      </c>
      <c r="O5">
        <v>1</v>
      </c>
      <c r="P5">
        <v>0</v>
      </c>
      <c r="Q5">
        <v>1</v>
      </c>
      <c r="R5">
        <v>24</v>
      </c>
      <c r="S5">
        <v>384</v>
      </c>
      <c r="Y5">
        <v>1</v>
      </c>
      <c r="Z5" t="s">
        <v>12</v>
      </c>
    </row>
    <row r="6" spans="1:26">
      <c r="B6" t="s">
        <v>13</v>
      </c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9</v>
      </c>
      <c r="L6">
        <v>10</v>
      </c>
      <c r="M6">
        <v>11</v>
      </c>
      <c r="N6">
        <v>12</v>
      </c>
      <c r="O6">
        <v>13</v>
      </c>
      <c r="P6">
        <v>14</v>
      </c>
      <c r="Q6">
        <v>15</v>
      </c>
      <c r="R6">
        <v>16</v>
      </c>
      <c r="S6">
        <v>17</v>
      </c>
      <c r="T6">
        <v>18</v>
      </c>
      <c r="U6">
        <v>19</v>
      </c>
      <c r="V6">
        <v>20</v>
      </c>
      <c r="W6">
        <v>21</v>
      </c>
      <c r="X6">
        <v>22</v>
      </c>
      <c r="Y6">
        <v>23</v>
      </c>
      <c r="Z6">
        <v>24</v>
      </c>
    </row>
    <row r="7" spans="1:26">
      <c r="B7">
        <v>29.9</v>
      </c>
    </row>
    <row r="8" spans="1:26">
      <c r="A8" s="4"/>
      <c r="B8" s="5"/>
      <c r="C8" s="5"/>
      <c r="D8" s="4"/>
      <c r="E8" s="5"/>
      <c r="F8" s="4"/>
      <c r="G8" s="5"/>
      <c r="H8" s="4"/>
      <c r="I8" s="5"/>
      <c r="J8" s="4">
        <v>78.055999999999997</v>
      </c>
      <c r="K8" s="5"/>
      <c r="L8" s="4">
        <v>78.055999999999997</v>
      </c>
      <c r="M8" s="5"/>
      <c r="N8" s="4">
        <v>170.05</v>
      </c>
      <c r="O8" s="5"/>
      <c r="P8" s="4"/>
      <c r="Q8" s="5"/>
      <c r="R8" s="4">
        <v>25.088999999999999</v>
      </c>
    </row>
    <row r="9" spans="1:26">
      <c r="J9">
        <v>58.542000000000002</v>
      </c>
      <c r="L9">
        <v>19.513999999999999</v>
      </c>
      <c r="N9">
        <v>72.48</v>
      </c>
      <c r="R9">
        <v>36.24</v>
      </c>
    </row>
    <row r="10" spans="1:26">
      <c r="J10">
        <v>64.117000000000004</v>
      </c>
      <c r="L10">
        <v>39.027999999999999</v>
      </c>
      <c r="N10">
        <v>105.932</v>
      </c>
      <c r="R10">
        <v>25.088999999999999</v>
      </c>
    </row>
    <row r="11" spans="1:26">
      <c r="I11" t="s">
        <v>17</v>
      </c>
      <c r="J11">
        <f>AVERAGE(J8:J10)</f>
        <v>66.905000000000015</v>
      </c>
      <c r="L11">
        <f>AVERAGE(L8:L10)</f>
        <v>45.532666666666664</v>
      </c>
      <c r="N11">
        <f>AVERAGE(N8:N10)</f>
        <v>116.15400000000001</v>
      </c>
      <c r="R11">
        <f>AVERAGE(R8:R10)</f>
        <v>28.806000000000001</v>
      </c>
    </row>
    <row r="15" spans="1:26">
      <c r="I15" t="s">
        <v>18</v>
      </c>
      <c r="L15" t="s">
        <v>19</v>
      </c>
    </row>
    <row r="16" spans="1:26" s="2" customFormat="1" ht="45">
      <c r="A16" s="2" t="s">
        <v>20</v>
      </c>
      <c r="B16" s="2" t="s">
        <v>21</v>
      </c>
      <c r="C16" s="2" t="s">
        <v>22</v>
      </c>
      <c r="D16" s="2" t="s">
        <v>23</v>
      </c>
      <c r="E16" s="2" t="s">
        <v>24</v>
      </c>
      <c r="F16" s="2" t="s">
        <v>25</v>
      </c>
      <c r="I16" s="2" t="s">
        <v>23</v>
      </c>
      <c r="J16" s="2" t="s">
        <v>24</v>
      </c>
      <c r="K16" s="2" t="s">
        <v>25</v>
      </c>
      <c r="L16" s="2" t="s">
        <v>23</v>
      </c>
      <c r="M16" s="2" t="s">
        <v>24</v>
      </c>
      <c r="N16" s="2" t="s">
        <v>25</v>
      </c>
      <c r="O16" s="2" t="s">
        <v>26</v>
      </c>
      <c r="P16" s="2" t="s">
        <v>27</v>
      </c>
      <c r="Q16" s="2" t="s">
        <v>20</v>
      </c>
    </row>
    <row r="17" spans="1:17">
      <c r="A17" t="s">
        <v>1</v>
      </c>
      <c r="B17" t="s">
        <v>4</v>
      </c>
      <c r="C17">
        <f>1/15</f>
        <v>6.6666666666666666E-2</v>
      </c>
      <c r="D17">
        <v>78.055999999999997</v>
      </c>
      <c r="E17">
        <v>58.542000000000002</v>
      </c>
      <c r="F17">
        <v>64.117000000000004</v>
      </c>
      <c r="I17">
        <v>49.25</v>
      </c>
      <c r="J17">
        <v>29.736000000000001</v>
      </c>
      <c r="K17">
        <v>35.311</v>
      </c>
      <c r="L17">
        <v>1</v>
      </c>
      <c r="M17">
        <v>1</v>
      </c>
      <c r="N17">
        <v>1</v>
      </c>
      <c r="O17">
        <v>1</v>
      </c>
      <c r="P17">
        <v>0</v>
      </c>
      <c r="Q17" t="s">
        <v>1</v>
      </c>
    </row>
    <row r="18" spans="1:17">
      <c r="A18" t="s">
        <v>2</v>
      </c>
      <c r="B18" t="s">
        <v>4</v>
      </c>
      <c r="C18">
        <f>1/15</f>
        <v>6.6666666666666666E-2</v>
      </c>
      <c r="D18">
        <v>78.055999999999997</v>
      </c>
      <c r="E18">
        <v>19.513999999999999</v>
      </c>
      <c r="F18">
        <v>39.027999999999999</v>
      </c>
      <c r="I18">
        <v>49.25</v>
      </c>
      <c r="J18">
        <v>-9.2919999999999998</v>
      </c>
      <c r="K18">
        <v>10.222</v>
      </c>
      <c r="L18">
        <v>1</v>
      </c>
      <c r="M18">
        <v>-0.312483185</v>
      </c>
      <c r="N18">
        <v>0.28948486299999998</v>
      </c>
      <c r="O18">
        <v>0.64474243200000003</v>
      </c>
      <c r="P18">
        <v>0.50241007100000001</v>
      </c>
      <c r="Q18" t="s">
        <v>2</v>
      </c>
    </row>
    <row r="19" spans="1:17">
      <c r="A19" t="s">
        <v>3</v>
      </c>
      <c r="B19" t="s">
        <v>4</v>
      </c>
      <c r="C19">
        <f>1/15</f>
        <v>6.6666666666666666E-2</v>
      </c>
      <c r="D19">
        <v>170.05</v>
      </c>
      <c r="E19">
        <v>72.48</v>
      </c>
      <c r="F19">
        <v>105.932</v>
      </c>
      <c r="I19">
        <v>141.244</v>
      </c>
      <c r="J19">
        <v>43.673999999999999</v>
      </c>
      <c r="K19">
        <v>77.126000000000005</v>
      </c>
      <c r="L19">
        <v>2.8678984769999998</v>
      </c>
      <c r="M19">
        <v>1.4687247779999999</v>
      </c>
      <c r="N19">
        <v>2.1841918950000001</v>
      </c>
      <c r="O19">
        <v>2.1736050499999999</v>
      </c>
      <c r="P19">
        <v>0.699646926</v>
      </c>
      <c r="Q19" t="s">
        <v>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topLeftCell="AG1" workbookViewId="0">
      <selection activeCell="AP10" sqref="AP10:AS13"/>
    </sheetView>
  </sheetViews>
  <sheetFormatPr baseColWidth="10" defaultRowHeight="15" x14ac:dyDescent="0"/>
  <cols>
    <col min="1" max="1" width="17.140625" bestFit="1" customWidth="1"/>
    <col min="2" max="2" width="13.7109375" bestFit="1" customWidth="1"/>
    <col min="3" max="3" width="9" bestFit="1" customWidth="1"/>
    <col min="4" max="4" width="10.42578125" bestFit="1" customWidth="1"/>
    <col min="5" max="5" width="8" bestFit="1" customWidth="1"/>
    <col min="6" max="6" width="12.140625" bestFit="1" customWidth="1"/>
    <col min="7" max="8" width="8" bestFit="1" customWidth="1"/>
    <col min="9" max="9" width="9" bestFit="1" customWidth="1"/>
    <col min="10" max="11" width="8" bestFit="1" customWidth="1"/>
    <col min="12" max="12" width="7" bestFit="1" customWidth="1"/>
    <col min="13" max="13" width="9.7109375" customWidth="1"/>
    <col min="14" max="14" width="9.5703125" customWidth="1"/>
    <col min="15" max="15" width="9" bestFit="1" customWidth="1"/>
    <col min="16" max="16" width="9.28515625" customWidth="1"/>
    <col min="17" max="17" width="8.42578125" customWidth="1"/>
    <col min="18" max="18" width="9.28515625" customWidth="1"/>
    <col min="19" max="19" width="10.42578125" customWidth="1"/>
    <col min="20" max="20" width="12.7109375" customWidth="1"/>
    <col min="21" max="21" width="12.42578125" customWidth="1"/>
    <col min="22" max="22" width="10" customWidth="1"/>
    <col min="23" max="23" width="8.5703125" customWidth="1"/>
    <col min="24" max="29" width="9" customWidth="1"/>
    <col min="30" max="30" width="12.7109375" customWidth="1"/>
    <col min="33" max="33" width="10" customWidth="1"/>
    <col min="34" max="34" width="8.7109375" customWidth="1"/>
    <col min="35" max="35" width="11" customWidth="1"/>
  </cols>
  <sheetData>
    <row r="1" spans="1:45" ht="60">
      <c r="AA1" t="s">
        <v>29</v>
      </c>
      <c r="AM1" s="2" t="s">
        <v>30</v>
      </c>
    </row>
    <row r="2" spans="1:45" s="2" customFormat="1" ht="45">
      <c r="A2" s="2" t="s">
        <v>5</v>
      </c>
      <c r="T2" s="2" t="s">
        <v>31</v>
      </c>
      <c r="U2" s="2" t="s">
        <v>21</v>
      </c>
      <c r="V2" s="2" t="s">
        <v>22</v>
      </c>
      <c r="W2" s="2" t="s">
        <v>32</v>
      </c>
      <c r="X2" s="2" t="s">
        <v>33</v>
      </c>
      <c r="Y2" s="2" t="s">
        <v>34</v>
      </c>
      <c r="Z2" s="2" t="s">
        <v>35</v>
      </c>
      <c r="AA2" s="2" t="s">
        <v>32</v>
      </c>
      <c r="AB2" s="2" t="s">
        <v>33</v>
      </c>
      <c r="AC2" s="2" t="s">
        <v>34</v>
      </c>
      <c r="AD2" s="2" t="s">
        <v>36</v>
      </c>
      <c r="AE2" s="2" t="s">
        <v>37</v>
      </c>
      <c r="AF2" s="2" t="s">
        <v>38</v>
      </c>
      <c r="AG2" s="2" t="s">
        <v>39</v>
      </c>
      <c r="AH2" s="2" t="s">
        <v>17</v>
      </c>
      <c r="AI2" s="2" t="s">
        <v>27</v>
      </c>
      <c r="AJ2" s="2" t="s">
        <v>31</v>
      </c>
      <c r="AK2" s="2" t="s">
        <v>21</v>
      </c>
      <c r="AL2" s="2" t="s">
        <v>22</v>
      </c>
      <c r="AM2" s="2" t="s">
        <v>32</v>
      </c>
      <c r="AN2" s="2" t="s">
        <v>33</v>
      </c>
      <c r="AO2" s="2" t="s">
        <v>34</v>
      </c>
      <c r="AP2" s="2" t="s">
        <v>26</v>
      </c>
      <c r="AQ2" s="2" t="s">
        <v>40</v>
      </c>
      <c r="AR2" s="2" t="s">
        <v>31</v>
      </c>
      <c r="AS2" s="2" t="s">
        <v>21</v>
      </c>
    </row>
    <row r="3" spans="1:45">
      <c r="A3" t="s">
        <v>6</v>
      </c>
      <c r="B3" t="s">
        <v>7</v>
      </c>
      <c r="C3">
        <v>1.3</v>
      </c>
      <c r="D3" t="s">
        <v>8</v>
      </c>
      <c r="E3" t="s">
        <v>9</v>
      </c>
      <c r="F3" t="s">
        <v>10</v>
      </c>
      <c r="G3" t="s">
        <v>11</v>
      </c>
      <c r="H3" t="b">
        <v>0</v>
      </c>
      <c r="I3">
        <v>1</v>
      </c>
      <c r="O3">
        <v>1</v>
      </c>
      <c r="P3">
        <v>0</v>
      </c>
      <c r="Q3">
        <v>1</v>
      </c>
      <c r="R3">
        <v>16</v>
      </c>
      <c r="S3">
        <v>384</v>
      </c>
      <c r="T3" t="s">
        <v>15</v>
      </c>
      <c r="U3" t="s">
        <v>15</v>
      </c>
      <c r="W3">
        <v>19.364999999999998</v>
      </c>
      <c r="X3">
        <v>24.898</v>
      </c>
      <c r="Y3">
        <v>13.832000000000001</v>
      </c>
      <c r="Z3">
        <f>AVERAGE(W3:Y3)</f>
        <v>19.364999999999998</v>
      </c>
      <c r="AJ3" t="s">
        <v>15</v>
      </c>
      <c r="AK3" t="s">
        <v>15</v>
      </c>
      <c r="AR3" t="s">
        <v>15</v>
      </c>
      <c r="AS3" t="s">
        <v>15</v>
      </c>
    </row>
    <row r="4" spans="1:45">
      <c r="B4" t="s">
        <v>41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  <c r="L4">
        <v>10</v>
      </c>
      <c r="M4">
        <v>11</v>
      </c>
      <c r="N4">
        <v>12</v>
      </c>
      <c r="O4">
        <v>13</v>
      </c>
      <c r="P4">
        <v>14</v>
      </c>
      <c r="Q4">
        <v>15</v>
      </c>
      <c r="R4">
        <v>16</v>
      </c>
      <c r="S4">
        <v>17</v>
      </c>
      <c r="T4" t="s">
        <v>2</v>
      </c>
      <c r="U4" t="s">
        <v>42</v>
      </c>
      <c r="V4">
        <f>1/15</f>
        <v>6.6666666666666666E-2</v>
      </c>
      <c r="W4">
        <v>27.664999999999999</v>
      </c>
      <c r="X4">
        <v>24.898</v>
      </c>
      <c r="Y4">
        <v>27.664999999999999</v>
      </c>
      <c r="AA4">
        <f>W4-$Z$3</f>
        <v>8.3000000000000007</v>
      </c>
      <c r="AB4">
        <f t="shared" ref="AB4:AC18" si="0">X4-$Z$3</f>
        <v>5.5330000000000013</v>
      </c>
      <c r="AC4">
        <f t="shared" si="0"/>
        <v>8.3000000000000007</v>
      </c>
      <c r="AH4">
        <f>AVERAGE(W4:Y4)</f>
        <v>26.742666666666668</v>
      </c>
      <c r="AI4">
        <f>STDEV(W4:Y4)</f>
        <v>1.597528194847694</v>
      </c>
      <c r="AJ4" t="s">
        <v>2</v>
      </c>
      <c r="AK4" t="s">
        <v>42</v>
      </c>
      <c r="AL4">
        <f>1/15</f>
        <v>6.6666666666666666E-2</v>
      </c>
      <c r="AM4">
        <f>W4/$AH$5</f>
        <v>1.2500188267188794</v>
      </c>
      <c r="AN4">
        <f t="shared" ref="AN4:AO6" si="1">X4/$AH$5</f>
        <v>1.1249943519843364</v>
      </c>
      <c r="AO4">
        <f t="shared" si="1"/>
        <v>1.2500188267188794</v>
      </c>
      <c r="AP4">
        <f>AVERAGE(AM4:AO4)</f>
        <v>1.208344001807365</v>
      </c>
      <c r="AQ4">
        <f>STDEV(AM4:AO4)</f>
        <v>7.2182914143279986E-2</v>
      </c>
      <c r="AR4" t="s">
        <v>2</v>
      </c>
      <c r="AS4" t="s">
        <v>42</v>
      </c>
    </row>
    <row r="5" spans="1:45">
      <c r="B5">
        <v>23.2</v>
      </c>
      <c r="L5" t="s">
        <v>15</v>
      </c>
      <c r="T5" t="s">
        <v>1</v>
      </c>
      <c r="U5" t="s">
        <v>42</v>
      </c>
      <c r="V5">
        <f>1/15</f>
        <v>6.6666666666666666E-2</v>
      </c>
      <c r="W5">
        <v>16.599</v>
      </c>
      <c r="X5">
        <v>24.898</v>
      </c>
      <c r="Y5">
        <v>24.898</v>
      </c>
      <c r="AA5">
        <f t="shared" ref="AA5:AA18" si="2">W5-$Z$3</f>
        <v>-2.7659999999999982</v>
      </c>
      <c r="AB5">
        <f t="shared" si="0"/>
        <v>5.5330000000000013</v>
      </c>
      <c r="AC5">
        <f t="shared" si="0"/>
        <v>5.5330000000000013</v>
      </c>
      <c r="AH5">
        <f>AVERAGE(W5:Y5)</f>
        <v>22.131666666666664</v>
      </c>
      <c r="AI5">
        <f>STDEV(W5:Y5)</f>
        <v>4.7914298840047058</v>
      </c>
      <c r="AJ5" t="s">
        <v>1</v>
      </c>
      <c r="AK5" t="s">
        <v>42</v>
      </c>
      <c r="AL5">
        <f>1/15</f>
        <v>6.6666666666666666E-2</v>
      </c>
      <c r="AM5">
        <f t="shared" ref="AM5:AM6" si="3">W5/$AH$5</f>
        <v>0.75001129603132777</v>
      </c>
      <c r="AN5">
        <f t="shared" si="1"/>
        <v>1.1249943519843364</v>
      </c>
      <c r="AO5">
        <f t="shared" si="1"/>
        <v>1.1249943519843364</v>
      </c>
      <c r="AP5">
        <f t="shared" ref="AP5:AP6" si="4">AVERAGE(AM5:AO5)</f>
        <v>1.0000000000000002</v>
      </c>
      <c r="AQ5">
        <f t="shared" ref="AQ5:AQ6" si="5">STDEV(AM5:AO5)</f>
        <v>0.21649656829601779</v>
      </c>
      <c r="AR5" t="s">
        <v>1</v>
      </c>
      <c r="AS5" t="s">
        <v>42</v>
      </c>
    </row>
    <row r="6" spans="1:45">
      <c r="B6" t="s">
        <v>31</v>
      </c>
      <c r="N6" t="s">
        <v>1</v>
      </c>
      <c r="P6" t="s">
        <v>43</v>
      </c>
      <c r="R6" t="s">
        <v>2</v>
      </c>
      <c r="T6" t="s">
        <v>43</v>
      </c>
      <c r="U6" t="s">
        <v>42</v>
      </c>
      <c r="V6">
        <f>1/15</f>
        <v>6.6666666666666666E-2</v>
      </c>
      <c r="W6">
        <v>91.293999999999997</v>
      </c>
      <c r="X6">
        <v>80.227999999999994</v>
      </c>
      <c r="Y6">
        <v>60.863</v>
      </c>
      <c r="AA6">
        <f t="shared" si="2"/>
        <v>71.929000000000002</v>
      </c>
      <c r="AB6">
        <f t="shared" si="0"/>
        <v>60.863</v>
      </c>
      <c r="AC6">
        <f t="shared" si="0"/>
        <v>41.498000000000005</v>
      </c>
      <c r="AH6">
        <f>AVERAGE(W6:Y6)</f>
        <v>77.461666666666659</v>
      </c>
      <c r="AI6">
        <f>STDEV(W6:Y6)</f>
        <v>15.402950702165244</v>
      </c>
      <c r="AJ6" t="s">
        <v>43</v>
      </c>
      <c r="AK6" t="s">
        <v>42</v>
      </c>
      <c r="AL6">
        <f>1/15</f>
        <v>6.6666666666666666E-2</v>
      </c>
      <c r="AM6">
        <f>W6/$AH$5</f>
        <v>4.1250395361096475</v>
      </c>
      <c r="AN6">
        <f t="shared" si="1"/>
        <v>3.6250320054220952</v>
      </c>
      <c r="AO6">
        <f t="shared" si="1"/>
        <v>2.7500414187815352</v>
      </c>
      <c r="AP6">
        <f t="shared" si="4"/>
        <v>3.5000376534377593</v>
      </c>
      <c r="AQ6">
        <f t="shared" si="5"/>
        <v>0.69596885468025771</v>
      </c>
      <c r="AR6" t="s">
        <v>43</v>
      </c>
      <c r="AS6" t="s">
        <v>42</v>
      </c>
    </row>
    <row r="7" spans="1:45">
      <c r="B7" t="s">
        <v>21</v>
      </c>
      <c r="N7" t="s">
        <v>42</v>
      </c>
      <c r="P7" t="s">
        <v>42</v>
      </c>
      <c r="R7" t="s">
        <v>42</v>
      </c>
    </row>
    <row r="8" spans="1:45">
      <c r="B8" t="s">
        <v>22</v>
      </c>
    </row>
    <row r="9" spans="1:45">
      <c r="N9">
        <v>16.599</v>
      </c>
      <c r="P9">
        <v>91.293999999999997</v>
      </c>
      <c r="R9">
        <v>27.664999999999999</v>
      </c>
    </row>
    <row r="10" spans="1:45">
      <c r="N10">
        <v>24.898</v>
      </c>
      <c r="P10">
        <v>80.227999999999994</v>
      </c>
      <c r="R10">
        <v>24.898</v>
      </c>
      <c r="AN10" t="s">
        <v>44</v>
      </c>
      <c r="AO10" t="s">
        <v>27</v>
      </c>
      <c r="AP10" t="s">
        <v>26</v>
      </c>
      <c r="AQ10" t="s">
        <v>40</v>
      </c>
      <c r="AR10" t="s">
        <v>31</v>
      </c>
      <c r="AS10" t="s">
        <v>21</v>
      </c>
    </row>
    <row r="11" spans="1:45">
      <c r="N11">
        <v>24.898</v>
      </c>
      <c r="P11">
        <v>60.863</v>
      </c>
      <c r="R11">
        <v>27.664999999999999</v>
      </c>
      <c r="AN11">
        <f>AH5</f>
        <v>22.131666666666664</v>
      </c>
      <c r="AO11">
        <f>AI5</f>
        <v>4.7914298840047058</v>
      </c>
      <c r="AP11">
        <v>1.0000000000000002</v>
      </c>
      <c r="AQ11">
        <v>0.21649656829601779</v>
      </c>
      <c r="AR11" t="s">
        <v>1</v>
      </c>
      <c r="AS11" t="s">
        <v>42</v>
      </c>
    </row>
    <row r="12" spans="1:45">
      <c r="AN12">
        <f>AH4</f>
        <v>26.742666666666668</v>
      </c>
      <c r="AO12">
        <f>AI4</f>
        <v>1.597528194847694</v>
      </c>
      <c r="AP12">
        <v>1.208344001807365</v>
      </c>
      <c r="AQ12">
        <v>7.2182914143279986E-2</v>
      </c>
      <c r="AR12" t="s">
        <v>45</v>
      </c>
      <c r="AS12" t="s">
        <v>42</v>
      </c>
    </row>
    <row r="13" spans="1:45">
      <c r="AN13">
        <f>AH6</f>
        <v>77.461666666666659</v>
      </c>
      <c r="AO13">
        <f>AI6</f>
        <v>15.402950702165244</v>
      </c>
      <c r="AP13">
        <v>3.5000376534377593</v>
      </c>
      <c r="AQ13">
        <v>0.69596885468025771</v>
      </c>
      <c r="AR13" t="s">
        <v>43</v>
      </c>
      <c r="AS13" t="s">
        <v>42</v>
      </c>
    </row>
    <row r="20" spans="1:40">
      <c r="AN20" s="3"/>
    </row>
    <row r="21" spans="1:40">
      <c r="AN21" s="3"/>
    </row>
    <row r="22" spans="1:40">
      <c r="A22" t="s">
        <v>46</v>
      </c>
      <c r="AN22" s="3"/>
    </row>
    <row r="26" spans="1:40">
      <c r="A26" s="2"/>
      <c r="B26" s="2"/>
      <c r="C26" s="2"/>
      <c r="D26" s="2"/>
      <c r="E26" s="2"/>
      <c r="F26" s="2"/>
      <c r="G26" s="2"/>
      <c r="H26" s="2"/>
      <c r="I26" s="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"/>
  <sheetViews>
    <sheetView workbookViewId="0">
      <selection activeCell="Q26" sqref="Q26"/>
    </sheetView>
  </sheetViews>
  <sheetFormatPr baseColWidth="10" defaultRowHeight="15" x14ac:dyDescent="0"/>
  <cols>
    <col min="1" max="1" width="20.7109375" bestFit="1" customWidth="1"/>
    <col min="2" max="2" width="13.7109375" bestFit="1" customWidth="1"/>
    <col min="3" max="3" width="8" bestFit="1" customWidth="1"/>
    <col min="4" max="4" width="10.42578125" bestFit="1" customWidth="1"/>
    <col min="5" max="5" width="8.28515625" bestFit="1" customWidth="1"/>
    <col min="6" max="6" width="12.140625" bestFit="1" customWidth="1"/>
    <col min="7" max="7" width="7.5703125" customWidth="1"/>
    <col min="8" max="8" width="6.42578125" bestFit="1" customWidth="1"/>
    <col min="9" max="9" width="13.7109375" bestFit="1" customWidth="1"/>
    <col min="10" max="11" width="2" bestFit="1" customWidth="1"/>
    <col min="12" max="18" width="3" bestFit="1" customWidth="1"/>
    <col min="19" max="19" width="4" bestFit="1" customWidth="1"/>
    <col min="20" max="25" width="3" bestFit="1" customWidth="1"/>
    <col min="26" max="26" width="8.7109375" bestFit="1" customWidth="1"/>
    <col min="29" max="30" width="2" bestFit="1" customWidth="1"/>
    <col min="31" max="31" width="5.140625" bestFit="1" customWidth="1"/>
  </cols>
  <sheetData>
    <row r="1" spans="1:31">
      <c r="A1" t="s">
        <v>47</v>
      </c>
    </row>
    <row r="2" spans="1:31">
      <c r="A2" t="s">
        <v>6</v>
      </c>
      <c r="B2" t="s">
        <v>7</v>
      </c>
      <c r="C2" s="1" t="s">
        <v>48</v>
      </c>
      <c r="D2" s="1"/>
      <c r="E2" t="s">
        <v>9</v>
      </c>
      <c r="F2" t="s">
        <v>10</v>
      </c>
      <c r="G2" t="s">
        <v>11</v>
      </c>
      <c r="H2" t="b">
        <v>0</v>
      </c>
      <c r="I2">
        <v>1</v>
      </c>
      <c r="O2">
        <v>1</v>
      </c>
      <c r="P2">
        <v>0</v>
      </c>
      <c r="Q2">
        <v>1</v>
      </c>
      <c r="R2">
        <v>2</v>
      </c>
      <c r="S2">
        <v>384</v>
      </c>
      <c r="Y2">
        <v>1</v>
      </c>
      <c r="Z2" t="s">
        <v>12</v>
      </c>
      <c r="AC2">
        <v>1</v>
      </c>
      <c r="AD2">
        <v>3</v>
      </c>
      <c r="AE2" t="s">
        <v>49</v>
      </c>
    </row>
    <row r="3" spans="1:31" s="2" customFormat="1">
      <c r="B3" s="2" t="s">
        <v>50</v>
      </c>
      <c r="C3" s="2" t="s">
        <v>45</v>
      </c>
      <c r="D3" s="2" t="s">
        <v>28</v>
      </c>
      <c r="E3" s="2" t="s">
        <v>22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</row>
    <row r="4" spans="1:31">
      <c r="B4">
        <v>1</v>
      </c>
      <c r="C4">
        <v>110.873</v>
      </c>
      <c r="D4">
        <v>239.726</v>
      </c>
      <c r="E4">
        <v>0.1</v>
      </c>
    </row>
    <row r="5" spans="1:31">
      <c r="B5">
        <v>2</v>
      </c>
      <c r="C5">
        <v>116.866</v>
      </c>
      <c r="D5">
        <v>254.709</v>
      </c>
      <c r="E5">
        <v>0.1</v>
      </c>
    </row>
    <row r="6" spans="1:31">
      <c r="B6">
        <v>3</v>
      </c>
      <c r="C6">
        <v>260.702</v>
      </c>
      <c r="D6">
        <v>578.33799999999997</v>
      </c>
      <c r="E6">
        <v>0.2</v>
      </c>
    </row>
    <row r="7" spans="1:31">
      <c r="B7" t="s">
        <v>51</v>
      </c>
      <c r="C7">
        <f>AVERAGE(C4:C6)</f>
        <v>162.81366666666668</v>
      </c>
    </row>
    <row r="9" spans="1:31" ht="30">
      <c r="B9" s="2" t="s">
        <v>52</v>
      </c>
      <c r="C9" s="2" t="s">
        <v>45</v>
      </c>
      <c r="D9" s="2" t="s">
        <v>28</v>
      </c>
      <c r="E9" s="2" t="s">
        <v>53</v>
      </c>
      <c r="F9" s="2" t="s">
        <v>45</v>
      </c>
      <c r="G9" s="2" t="s">
        <v>28</v>
      </c>
    </row>
    <row r="10" spans="1:31">
      <c r="C10">
        <f>C4</f>
        <v>110.873</v>
      </c>
      <c r="D10">
        <f>D4</f>
        <v>239.726</v>
      </c>
      <c r="F10">
        <f>C10/$C$13</f>
        <v>0.92886983719176741</v>
      </c>
      <c r="G10">
        <f>D10/$C$13</f>
        <v>2.0083721969337316</v>
      </c>
    </row>
    <row r="11" spans="1:31">
      <c r="C11">
        <f>C5</f>
        <v>116.866</v>
      </c>
      <c r="D11">
        <f>D5</f>
        <v>254.709</v>
      </c>
      <c r="F11">
        <f t="shared" ref="F11:G12" si="0">C11/$C$13</f>
        <v>0.9790778854477924</v>
      </c>
      <c r="G11">
        <f t="shared" si="0"/>
        <v>2.133896506464855</v>
      </c>
    </row>
    <row r="12" spans="1:31">
      <c r="C12">
        <f>C6/2</f>
        <v>130.351</v>
      </c>
      <c r="D12">
        <f>D6/2</f>
        <v>289.16899999999998</v>
      </c>
      <c r="F12">
        <f t="shared" si="0"/>
        <v>1.09205227736044</v>
      </c>
      <c r="G12">
        <f t="shared" si="0"/>
        <v>2.4225948783825291</v>
      </c>
    </row>
    <row r="13" spans="1:31">
      <c r="B13" t="s">
        <v>17</v>
      </c>
      <c r="C13">
        <f>AVERAGE(C10:C12)</f>
        <v>119.36333333333334</v>
      </c>
      <c r="D13">
        <f>AVERAGE(D10:D12)</f>
        <v>261.20133333333337</v>
      </c>
      <c r="F13">
        <f>AVERAGE(F10:F12)</f>
        <v>1</v>
      </c>
      <c r="G13">
        <f>AVERAGE(G10:G12)</f>
        <v>2.1882878605937055</v>
      </c>
    </row>
    <row r="21" spans="1:1">
      <c r="A21" t="s">
        <v>46</v>
      </c>
    </row>
  </sheetData>
  <mergeCells count="1">
    <mergeCell ref="C2:D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7"/>
  <sheetViews>
    <sheetView tabSelected="1" workbookViewId="0">
      <selection activeCell="I18" sqref="I18"/>
    </sheetView>
  </sheetViews>
  <sheetFormatPr baseColWidth="10" defaultRowHeight="15" x14ac:dyDescent="0"/>
  <cols>
    <col min="3" max="3" width="13.85546875" customWidth="1"/>
    <col min="4" max="4" width="14.28515625" customWidth="1"/>
    <col min="5" max="5" width="14.140625" customWidth="1"/>
    <col min="7" max="7" width="12.140625" bestFit="1" customWidth="1"/>
  </cols>
  <sheetData>
    <row r="3" spans="1:7">
      <c r="C3" s="1" t="s">
        <v>26</v>
      </c>
      <c r="D3" s="1"/>
      <c r="E3" s="1"/>
    </row>
    <row r="4" spans="1:7" s="2" customFormat="1" ht="30">
      <c r="A4" s="2" t="s">
        <v>31</v>
      </c>
      <c r="B4" s="2" t="s">
        <v>21</v>
      </c>
      <c r="C4" s="6" t="s">
        <v>54</v>
      </c>
      <c r="D4" s="6" t="s">
        <v>56</v>
      </c>
      <c r="E4" s="6" t="s">
        <v>55</v>
      </c>
      <c r="F4" s="2" t="s">
        <v>58</v>
      </c>
      <c r="G4" s="2" t="s">
        <v>59</v>
      </c>
    </row>
    <row r="5" spans="1:7">
      <c r="A5" t="s">
        <v>1</v>
      </c>
      <c r="B5" t="s">
        <v>42</v>
      </c>
      <c r="C5">
        <v>1</v>
      </c>
      <c r="D5">
        <v>1.0000000000000002</v>
      </c>
      <c r="E5" t="s">
        <v>57</v>
      </c>
      <c r="F5">
        <f>AVERAGE(C5:D5)</f>
        <v>1</v>
      </c>
      <c r="G5" s="7">
        <f>(STDEV(C5:D5))/SQRT(2)</f>
        <v>1.5700924586837749E-16</v>
      </c>
    </row>
    <row r="6" spans="1:7">
      <c r="A6" t="s">
        <v>45</v>
      </c>
      <c r="B6" t="s">
        <v>42</v>
      </c>
      <c r="C6">
        <v>0.64474243200000003</v>
      </c>
      <c r="D6">
        <v>1.208344001807365</v>
      </c>
      <c r="E6">
        <v>1</v>
      </c>
      <c r="F6">
        <f>AVERAGE(C6:E6)</f>
        <v>0.95102881126912164</v>
      </c>
      <c r="G6">
        <f>(STDEV(C6:E6))/SQRT(3)</f>
        <v>0.16452995205191684</v>
      </c>
    </row>
    <row r="7" spans="1:7">
      <c r="A7" t="s">
        <v>43</v>
      </c>
      <c r="B7" t="s">
        <v>42</v>
      </c>
      <c r="C7">
        <v>2.1736050499999999</v>
      </c>
      <c r="D7">
        <v>3.5000376534377593</v>
      </c>
      <c r="E7">
        <v>2.1882878605937055</v>
      </c>
      <c r="F7">
        <f>AVERAGE(C7:E7)</f>
        <v>2.6206435213438213</v>
      </c>
      <c r="G7">
        <f>(STDEV(C7:E7))/SQRT(3)</f>
        <v>0.43971749487698353</v>
      </c>
    </row>
  </sheetData>
  <mergeCells count="1">
    <mergeCell ref="C3:E3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H4" sqref="H4"/>
    </sheetView>
  </sheetViews>
  <sheetFormatPr baseColWidth="10" defaultRowHeight="15" x14ac:dyDescent="0"/>
  <cols>
    <col min="1" max="1" width="25.85546875" bestFit="1" customWidth="1"/>
    <col min="2" max="2" width="17.28515625" bestFit="1" customWidth="1"/>
    <col min="4" max="4" width="25.85546875" bestFit="1" customWidth="1"/>
    <col min="5" max="5" width="17.28515625" bestFit="1" customWidth="1"/>
  </cols>
  <sheetData>
    <row r="1" spans="1:5">
      <c r="A1" s="9" t="s">
        <v>60</v>
      </c>
      <c r="B1" s="8" t="s">
        <v>61</v>
      </c>
      <c r="D1" s="9" t="s">
        <v>60</v>
      </c>
      <c r="E1" s="8" t="s">
        <v>61</v>
      </c>
    </row>
    <row r="2" spans="1:5">
      <c r="A2" s="9"/>
      <c r="B2" s="8"/>
      <c r="D2" s="9"/>
      <c r="E2" s="8"/>
    </row>
    <row r="3" spans="1:5">
      <c r="A3" s="9" t="s">
        <v>62</v>
      </c>
      <c r="B3" s="8" t="s">
        <v>43</v>
      </c>
      <c r="D3" s="9" t="s">
        <v>64</v>
      </c>
      <c r="E3" s="8" t="s">
        <v>45</v>
      </c>
    </row>
    <row r="4" spans="1:5">
      <c r="A4" s="9" t="s">
        <v>63</v>
      </c>
      <c r="B4" s="8" t="s">
        <v>63</v>
      </c>
      <c r="D4" s="9" t="s">
        <v>63</v>
      </c>
      <c r="E4" s="8" t="s">
        <v>63</v>
      </c>
    </row>
    <row r="5" spans="1:5">
      <c r="A5" s="9" t="s">
        <v>64</v>
      </c>
      <c r="B5" s="8" t="s">
        <v>45</v>
      </c>
      <c r="D5" s="9" t="s">
        <v>90</v>
      </c>
      <c r="E5" s="8" t="s">
        <v>91</v>
      </c>
    </row>
    <row r="6" spans="1:5">
      <c r="A6" s="9"/>
      <c r="B6" s="8"/>
      <c r="D6" s="9"/>
      <c r="E6" s="8"/>
    </row>
    <row r="7" spans="1:5">
      <c r="A7" s="9" t="s">
        <v>65</v>
      </c>
      <c r="B7" s="8"/>
      <c r="D7" s="9" t="s">
        <v>65</v>
      </c>
      <c r="E7" s="8"/>
    </row>
    <row r="8" spans="1:5">
      <c r="A8" s="9" t="s">
        <v>66</v>
      </c>
      <c r="B8" s="8">
        <v>2.3699999999999999E-2</v>
      </c>
      <c r="D8" s="9" t="s">
        <v>66</v>
      </c>
      <c r="E8" s="8">
        <v>0.83250000000000002</v>
      </c>
    </row>
    <row r="9" spans="1:5">
      <c r="A9" s="9" t="s">
        <v>67</v>
      </c>
      <c r="B9" s="8" t="s">
        <v>68</v>
      </c>
      <c r="D9" s="9" t="s">
        <v>67</v>
      </c>
      <c r="E9" s="8" t="s">
        <v>88</v>
      </c>
    </row>
    <row r="10" spans="1:5">
      <c r="A10" s="9" t="s">
        <v>69</v>
      </c>
      <c r="B10" s="8" t="s">
        <v>70</v>
      </c>
      <c r="D10" s="9" t="s">
        <v>69</v>
      </c>
      <c r="E10" s="8" t="s">
        <v>89</v>
      </c>
    </row>
    <row r="11" spans="1:5">
      <c r="A11" s="9" t="s">
        <v>71</v>
      </c>
      <c r="B11" s="8" t="s">
        <v>72</v>
      </c>
      <c r="D11" s="9" t="s">
        <v>71</v>
      </c>
      <c r="E11" s="8" t="s">
        <v>72</v>
      </c>
    </row>
    <row r="12" spans="1:5">
      <c r="A12" s="9" t="s">
        <v>73</v>
      </c>
      <c r="B12" s="8" t="s">
        <v>74</v>
      </c>
      <c r="D12" s="9" t="s">
        <v>73</v>
      </c>
      <c r="E12" s="8" t="s">
        <v>92</v>
      </c>
    </row>
    <row r="13" spans="1:5">
      <c r="A13" s="9"/>
      <c r="B13" s="8"/>
      <c r="D13" s="9"/>
      <c r="E13" s="8"/>
    </row>
    <row r="14" spans="1:5">
      <c r="A14" s="9" t="s">
        <v>75</v>
      </c>
      <c r="B14" s="8"/>
      <c r="D14" s="9" t="s">
        <v>75</v>
      </c>
      <c r="E14" s="8"/>
    </row>
    <row r="15" spans="1:5">
      <c r="A15" s="9" t="s">
        <v>76</v>
      </c>
      <c r="B15" s="8" t="s">
        <v>77</v>
      </c>
      <c r="D15" s="9" t="s">
        <v>93</v>
      </c>
      <c r="E15" s="8" t="s">
        <v>94</v>
      </c>
    </row>
    <row r="16" spans="1:5">
      <c r="A16" s="9" t="s">
        <v>78</v>
      </c>
      <c r="B16" s="8" t="s">
        <v>79</v>
      </c>
      <c r="D16" s="9" t="s">
        <v>76</v>
      </c>
      <c r="E16" s="8" t="s">
        <v>77</v>
      </c>
    </row>
    <row r="17" spans="1:5">
      <c r="A17" s="9" t="s">
        <v>80</v>
      </c>
      <c r="B17" s="8" t="s">
        <v>81</v>
      </c>
      <c r="D17" s="9" t="s">
        <v>80</v>
      </c>
      <c r="E17" s="8" t="s">
        <v>95</v>
      </c>
    </row>
    <row r="18" spans="1:5">
      <c r="A18" s="9" t="s">
        <v>82</v>
      </c>
      <c r="B18" s="8" t="s">
        <v>83</v>
      </c>
      <c r="D18" s="9" t="s">
        <v>82</v>
      </c>
      <c r="E18" s="8" t="s">
        <v>96</v>
      </c>
    </row>
    <row r="19" spans="1:5">
      <c r="A19" s="9" t="s">
        <v>84</v>
      </c>
      <c r="B19" s="8">
        <v>0.75970000000000004</v>
      </c>
      <c r="D19" s="9" t="s">
        <v>84</v>
      </c>
      <c r="E19" s="8">
        <v>1.7409999999999998E-2</v>
      </c>
    </row>
    <row r="20" spans="1:5">
      <c r="A20" s="9"/>
      <c r="B20" s="8"/>
      <c r="D20" s="9"/>
      <c r="E20" s="8"/>
    </row>
    <row r="21" spans="1:5">
      <c r="A21" s="9" t="s">
        <v>85</v>
      </c>
      <c r="B21" s="8"/>
      <c r="D21" s="9" t="s">
        <v>85</v>
      </c>
      <c r="E21" s="8"/>
    </row>
    <row r="22" spans="1:5">
      <c r="A22" s="9" t="s">
        <v>86</v>
      </c>
      <c r="B22" s="8" t="s">
        <v>87</v>
      </c>
      <c r="D22" s="9" t="s">
        <v>86</v>
      </c>
      <c r="E22" s="8"/>
    </row>
    <row r="23" spans="1:5">
      <c r="A23" s="9" t="s">
        <v>66</v>
      </c>
      <c r="B23" s="8">
        <v>0.24560000000000001</v>
      </c>
      <c r="D23" s="9" t="s">
        <v>66</v>
      </c>
      <c r="E23" s="8"/>
    </row>
    <row r="24" spans="1:5">
      <c r="A24" s="9" t="s">
        <v>67</v>
      </c>
      <c r="B24" s="8" t="s">
        <v>88</v>
      </c>
      <c r="D24" s="9" t="s">
        <v>67</v>
      </c>
      <c r="E24" s="8"/>
    </row>
    <row r="25" spans="1:5">
      <c r="A25" s="9" t="s">
        <v>69</v>
      </c>
      <c r="B25" s="8" t="s">
        <v>89</v>
      </c>
      <c r="D25" s="9" t="s">
        <v>69</v>
      </c>
      <c r="E25" s="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2019-02-05</vt:lpstr>
      <vt:lpstr>2018-02-11</vt:lpstr>
      <vt:lpstr>2019-12-01</vt:lpstr>
      <vt:lpstr>Compiled</vt:lpstr>
      <vt:lpstr>unpaired t tests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Mable</dc:creator>
  <cp:lastModifiedBy>Mable</cp:lastModifiedBy>
  <dcterms:created xsi:type="dcterms:W3CDTF">2019-12-10T07:40:56Z</dcterms:created>
  <dcterms:modified xsi:type="dcterms:W3CDTF">2019-12-10T08:52:05Z</dcterms:modified>
</cp:coreProperties>
</file>